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А\Documents\2018 Петровский\"/>
    </mc:Choice>
  </mc:AlternateContent>
  <bookViews>
    <workbookView xWindow="0" yWindow="0" windowWidth="20490" windowHeight="8205"/>
  </bookViews>
  <sheets>
    <sheet name="сводка июль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M23" i="1"/>
  <c r="L22" i="1"/>
  <c r="L25" i="1" s="1"/>
  <c r="K22" i="1"/>
  <c r="M22" i="1" s="1"/>
  <c r="M21" i="1"/>
  <c r="M20" i="1"/>
  <c r="L16" i="1"/>
  <c r="K16" i="1"/>
  <c r="M15" i="1"/>
  <c r="M14" i="1"/>
  <c r="M13" i="1"/>
  <c r="M12" i="1"/>
  <c r="M11" i="1"/>
  <c r="M10" i="1"/>
  <c r="D10" i="1"/>
  <c r="D13" i="1" s="1"/>
  <c r="M9" i="1"/>
  <c r="M8" i="1"/>
  <c r="F8" i="1"/>
  <c r="D8" i="1"/>
  <c r="D12" i="1" s="1"/>
  <c r="C8" i="1"/>
  <c r="G8" i="1" s="1"/>
  <c r="M7" i="1"/>
  <c r="G7" i="1"/>
  <c r="E7" i="1"/>
  <c r="M6" i="1"/>
  <c r="G6" i="1"/>
  <c r="E6" i="1"/>
  <c r="M5" i="1"/>
  <c r="G5" i="1"/>
  <c r="E5" i="1"/>
  <c r="M4" i="1"/>
  <c r="M16" i="1" s="1"/>
  <c r="G4" i="1"/>
  <c r="E4" i="1"/>
  <c r="E8" i="1" s="1"/>
  <c r="E12" i="1" s="1"/>
  <c r="F13" i="1" l="1"/>
  <c r="M25" i="1"/>
  <c r="F14" i="1"/>
  <c r="C12" i="1"/>
  <c r="K25" i="1"/>
</calcChain>
</file>

<file path=xl/sharedStrings.xml><?xml version="1.0" encoding="utf-8"?>
<sst xmlns="http://schemas.openxmlformats.org/spreadsheetml/2006/main" count="75" uniqueCount="66">
  <si>
    <t>февраль - июль</t>
  </si>
  <si>
    <t>6 мес.</t>
  </si>
  <si>
    <t>на 31.07.2018</t>
  </si>
  <si>
    <t>тыс. р.</t>
  </si>
  <si>
    <t>кредит (поступления от собственников)</t>
  </si>
  <si>
    <t>дебет (платежи поставщикам)</t>
  </si>
  <si>
    <t>помещения</t>
  </si>
  <si>
    <t>начислено</t>
  </si>
  <si>
    <t>поступило</t>
  </si>
  <si>
    <t>долг</t>
  </si>
  <si>
    <t>долг реальн.*</t>
  </si>
  <si>
    <t>%% **</t>
  </si>
  <si>
    <t>прим.</t>
  </si>
  <si>
    <t>тема</t>
  </si>
  <si>
    <t>начислено (счет)</t>
  </si>
  <si>
    <t>оплачено</t>
  </si>
  <si>
    <t>к оплате</t>
  </si>
  <si>
    <t>примечание</t>
  </si>
  <si>
    <t>квартиры</t>
  </si>
  <si>
    <t>без учета последнего месяца*</t>
  </si>
  <si>
    <t>тепло</t>
  </si>
  <si>
    <t>расчетно, нет счетов за 5 мес.</t>
  </si>
  <si>
    <t>офисы 1 эт.</t>
  </si>
  <si>
    <t>эл/энергия</t>
  </si>
  <si>
    <t>нет счетов за 3 мес.</t>
  </si>
  <si>
    <t>цоколь</t>
  </si>
  <si>
    <t>вода</t>
  </si>
  <si>
    <t>ХВС и в/отведение</t>
  </si>
  <si>
    <t>м-места</t>
  </si>
  <si>
    <t>лифты ТО</t>
  </si>
  <si>
    <t>СУММА</t>
  </si>
  <si>
    <t>мусор</t>
  </si>
  <si>
    <t>ошибочно</t>
  </si>
  <si>
    <t>ремонт ППА</t>
  </si>
  <si>
    <t>пожарн. автоматика</t>
  </si>
  <si>
    <t>ВСЕГО</t>
  </si>
  <si>
    <t>налоги</t>
  </si>
  <si>
    <t>НДФЛ, ПФР, ФСС</t>
  </si>
  <si>
    <t>хоз нужды</t>
  </si>
  <si>
    <t>Леруа Мерлен</t>
  </si>
  <si>
    <t>ср. за месяц</t>
  </si>
  <si>
    <t>с учетом долгов***</t>
  </si>
  <si>
    <t>зар/плата</t>
  </si>
  <si>
    <t>б/налогов</t>
  </si>
  <si>
    <t>Остаток на р/с</t>
  </si>
  <si>
    <t>тыс.р.</t>
  </si>
  <si>
    <t>комиссия банка</t>
  </si>
  <si>
    <t>Баланс по начислениям:</t>
  </si>
  <si>
    <t>разовые платежи</t>
  </si>
  <si>
    <t>прочее</t>
  </si>
  <si>
    <t>* - за июль сборов еще не было, сумма без учета начислений за июль</t>
  </si>
  <si>
    <t>** - % реального долга к начислению</t>
  </si>
  <si>
    <t>*** - учтены все текущие долги, дебет и кредит. Без учета повышенных затрат в отопит сезон.</t>
  </si>
  <si>
    <t>ближайшая перспектива</t>
  </si>
  <si>
    <t>счет</t>
  </si>
  <si>
    <t>Текущая финансовая ситуация такова: Долг ТСН поставщикам примерно равен долгам собственников за ЖКУ с учетом остатка на р/с.  Из-за высоких затрат в начальном периоде деятельности ТСН реальных накоплений нет. Хотя для идеального случая - 100% платежей с поступлением день-в день на счету ТСН было бы 1179 тыс. р и полный расчет с поставщиками. При этом резерв сформирован за счет целевого сбора на ремонт лифтов и за счет летних сборов на отопление. Баланс сходится. Суммы предоставлены бухгалтерией по состоянию на 31.07.2018</t>
  </si>
  <si>
    <t>ремонт лифтов</t>
  </si>
  <si>
    <t>август</t>
  </si>
  <si>
    <t>ремонт тротуара</t>
  </si>
  <si>
    <t>разовые работы</t>
  </si>
  <si>
    <t>сварка, окна, ВРУ и пр.</t>
  </si>
  <si>
    <t>контейн. площадка</t>
  </si>
  <si>
    <t>проект</t>
  </si>
  <si>
    <t>ворота паркинга</t>
  </si>
  <si>
    <t>Средства на запланированные работы будут, при условии жестких требований к должникам за ЖКУ</t>
  </si>
  <si>
    <t>Сметой не предусмотрена уборка снега с придомовой территории. Если не удастся договориться с администрацией, то надо будет предусмотреть расходы на механическую уборку (трактор)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</si>
</sst>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3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2" fillId="4" borderId="0" xfId="0" applyNumberFormat="1" applyFont="1" applyFill="1" applyBorder="1" applyAlignment="1">
      <alignment vertical="center"/>
    </xf>
    <xf numFmtId="10" fontId="2" fillId="4" borderId="0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vertical="center"/>
    </xf>
    <xf numFmtId="10" fontId="5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31"/>
  <sheetViews>
    <sheetView tabSelected="1" zoomScale="85" zoomScaleNormal="85" workbookViewId="0">
      <selection activeCell="K34" sqref="K34"/>
    </sheetView>
  </sheetViews>
  <sheetFormatPr defaultRowHeight="15" x14ac:dyDescent="0.2"/>
  <cols>
    <col min="1" max="1" width="1.28515625" style="6" customWidth="1"/>
    <col min="2" max="5" width="15.7109375" style="6" customWidth="1"/>
    <col min="6" max="6" width="16.7109375" style="6" customWidth="1"/>
    <col min="7" max="7" width="10.5703125" style="6" customWidth="1"/>
    <col min="8" max="8" width="15.28515625" style="6" customWidth="1"/>
    <col min="9" max="9" width="1.28515625" style="6" customWidth="1"/>
    <col min="10" max="10" width="20" style="5" customWidth="1"/>
    <col min="11" max="11" width="23" style="6" customWidth="1"/>
    <col min="12" max="12" width="17.85546875" style="6" customWidth="1"/>
    <col min="13" max="13" width="17" style="6" customWidth="1"/>
    <col min="14" max="14" width="25" style="5" customWidth="1"/>
    <col min="15" max="15" width="19.28515625" style="6" customWidth="1"/>
    <col min="16" max="16384" width="9.140625" style="6"/>
  </cols>
  <sheetData>
    <row r="1" spans="2:14" ht="21" thickBot="1" x14ac:dyDescent="0.25">
      <c r="B1" s="1" t="s">
        <v>0</v>
      </c>
      <c r="C1" s="1"/>
      <c r="D1" s="1"/>
      <c r="E1" s="2" t="s">
        <v>1</v>
      </c>
      <c r="F1" s="3"/>
      <c r="G1" s="4" t="s">
        <v>2</v>
      </c>
      <c r="H1" s="4"/>
      <c r="I1" s="3"/>
      <c r="K1" s="3"/>
      <c r="L1" s="3"/>
      <c r="M1" s="1" t="s">
        <v>3</v>
      </c>
      <c r="N1" s="1"/>
    </row>
    <row r="2" spans="2:14" ht="18" x14ac:dyDescent="0.2">
      <c r="B2" s="7" t="s">
        <v>4</v>
      </c>
      <c r="C2" s="8"/>
      <c r="D2" s="8"/>
      <c r="E2" s="8"/>
      <c r="F2" s="8"/>
      <c r="G2" s="8"/>
      <c r="H2" s="9"/>
      <c r="J2" s="10" t="s">
        <v>5</v>
      </c>
      <c r="K2" s="11"/>
      <c r="L2" s="11"/>
      <c r="M2" s="11"/>
      <c r="N2" s="12"/>
    </row>
    <row r="3" spans="2:14" ht="18" x14ac:dyDescent="0.2">
      <c r="B3" s="13" t="s">
        <v>6</v>
      </c>
      <c r="C3" s="14" t="s">
        <v>7</v>
      </c>
      <c r="D3" s="14" t="s">
        <v>8</v>
      </c>
      <c r="E3" s="14" t="s">
        <v>9</v>
      </c>
      <c r="F3" s="15" t="s">
        <v>10</v>
      </c>
      <c r="G3" s="15" t="s">
        <v>11</v>
      </c>
      <c r="H3" s="16" t="s">
        <v>12</v>
      </c>
      <c r="J3" s="13" t="s">
        <v>13</v>
      </c>
      <c r="K3" s="14" t="s">
        <v>14</v>
      </c>
      <c r="L3" s="14" t="s">
        <v>15</v>
      </c>
      <c r="M3" s="14" t="s">
        <v>16</v>
      </c>
      <c r="N3" s="16" t="s">
        <v>17</v>
      </c>
    </row>
    <row r="4" spans="2:14" ht="28.5" customHeight="1" x14ac:dyDescent="0.2">
      <c r="B4" s="17" t="s">
        <v>18</v>
      </c>
      <c r="C4" s="18">
        <v>6483</v>
      </c>
      <c r="D4" s="18">
        <v>4205</v>
      </c>
      <c r="E4" s="18">
        <f>C4-D4</f>
        <v>2278</v>
      </c>
      <c r="F4" s="19">
        <v>1300</v>
      </c>
      <c r="G4" s="20">
        <f>F4/C4</f>
        <v>0.20052444855776647</v>
      </c>
      <c r="H4" s="21" t="s">
        <v>19</v>
      </c>
      <c r="J4" s="17" t="s">
        <v>20</v>
      </c>
      <c r="K4" s="19">
        <v>2037</v>
      </c>
      <c r="L4" s="18">
        <v>110</v>
      </c>
      <c r="M4" s="18">
        <f>K4-L4</f>
        <v>1927</v>
      </c>
      <c r="N4" s="22" t="s">
        <v>21</v>
      </c>
    </row>
    <row r="5" spans="2:14" x14ac:dyDescent="0.2">
      <c r="B5" s="17" t="s">
        <v>22</v>
      </c>
      <c r="C5" s="18">
        <v>1064</v>
      </c>
      <c r="D5" s="18">
        <v>559</v>
      </c>
      <c r="E5" s="18">
        <f>C5-D5</f>
        <v>505</v>
      </c>
      <c r="F5" s="19">
        <v>370</v>
      </c>
      <c r="G5" s="20">
        <f>F5/C5</f>
        <v>0.34774436090225563</v>
      </c>
      <c r="H5" s="21"/>
      <c r="J5" s="17" t="s">
        <v>23</v>
      </c>
      <c r="K5" s="19">
        <v>1167</v>
      </c>
      <c r="L5" s="18">
        <v>239</v>
      </c>
      <c r="M5" s="18">
        <f t="shared" ref="M5:M15" si="0">K5-L5</f>
        <v>928</v>
      </c>
      <c r="N5" s="23" t="s">
        <v>24</v>
      </c>
    </row>
    <row r="6" spans="2:14" x14ac:dyDescent="0.2">
      <c r="B6" s="17" t="s">
        <v>25</v>
      </c>
      <c r="C6" s="18">
        <v>270</v>
      </c>
      <c r="D6" s="18">
        <v>117</v>
      </c>
      <c r="E6" s="18">
        <f>C6-D6</f>
        <v>153</v>
      </c>
      <c r="F6" s="19">
        <v>77</v>
      </c>
      <c r="G6" s="20">
        <f>F6/C6</f>
        <v>0.28518518518518521</v>
      </c>
      <c r="H6" s="21"/>
      <c r="J6" s="17" t="s">
        <v>26</v>
      </c>
      <c r="K6" s="18">
        <v>465</v>
      </c>
      <c r="L6" s="18">
        <v>465</v>
      </c>
      <c r="M6" s="18">
        <f t="shared" si="0"/>
        <v>0</v>
      </c>
      <c r="N6" s="24" t="s">
        <v>27</v>
      </c>
    </row>
    <row r="7" spans="2:14" ht="15.75" thickBot="1" x14ac:dyDescent="0.25">
      <c r="B7" s="17" t="s">
        <v>28</v>
      </c>
      <c r="C7" s="18">
        <v>421</v>
      </c>
      <c r="D7" s="18">
        <v>139</v>
      </c>
      <c r="E7" s="18">
        <f>C7-D7</f>
        <v>282</v>
      </c>
      <c r="F7" s="19">
        <v>76</v>
      </c>
      <c r="G7" s="20">
        <f>F7/C7</f>
        <v>0.18052256532066507</v>
      </c>
      <c r="H7" s="21"/>
      <c r="J7" s="17" t="s">
        <v>29</v>
      </c>
      <c r="K7" s="18">
        <v>237</v>
      </c>
      <c r="L7" s="18">
        <v>237</v>
      </c>
      <c r="M7" s="18">
        <f t="shared" si="0"/>
        <v>0</v>
      </c>
      <c r="N7" s="24"/>
    </row>
    <row r="8" spans="2:14" ht="16.5" thickBot="1" x14ac:dyDescent="0.25">
      <c r="B8" s="25" t="s">
        <v>30</v>
      </c>
      <c r="C8" s="26">
        <f>SUM(C4:C7)</f>
        <v>8238</v>
      </c>
      <c r="D8" s="26">
        <f>SUM(D4:D7)</f>
        <v>5020</v>
      </c>
      <c r="E8" s="26">
        <f>SUM(E4:E7)</f>
        <v>3218</v>
      </c>
      <c r="F8" s="26">
        <f>SUM(F4:F7)</f>
        <v>1823</v>
      </c>
      <c r="G8" s="27">
        <f>F8/C$8</f>
        <v>0.22129157562515173</v>
      </c>
      <c r="H8" s="28"/>
      <c r="J8" s="17" t="s">
        <v>31</v>
      </c>
      <c r="K8" s="18">
        <v>480</v>
      </c>
      <c r="L8" s="18">
        <v>480</v>
      </c>
      <c r="M8" s="18">
        <f t="shared" si="0"/>
        <v>0</v>
      </c>
      <c r="N8" s="24"/>
    </row>
    <row r="9" spans="2:14" x14ac:dyDescent="0.2">
      <c r="B9" s="17" t="s">
        <v>32</v>
      </c>
      <c r="C9" s="18"/>
      <c r="D9" s="18">
        <v>10</v>
      </c>
      <c r="E9" s="18"/>
      <c r="F9" s="18"/>
      <c r="G9" s="29"/>
      <c r="H9" s="30"/>
      <c r="J9" s="17" t="s">
        <v>33</v>
      </c>
      <c r="K9" s="18">
        <v>22</v>
      </c>
      <c r="L9" s="18">
        <v>22</v>
      </c>
      <c r="M9" s="18">
        <f t="shared" si="0"/>
        <v>0</v>
      </c>
      <c r="N9" s="24" t="s">
        <v>34</v>
      </c>
    </row>
    <row r="10" spans="2:14" ht="16.5" thickBot="1" x14ac:dyDescent="0.25">
      <c r="B10" s="31" t="s">
        <v>35</v>
      </c>
      <c r="C10" s="32"/>
      <c r="D10" s="32">
        <f>SUM(D8:D9)</f>
        <v>5030</v>
      </c>
      <c r="E10" s="33"/>
      <c r="F10" s="33"/>
      <c r="G10" s="34"/>
      <c r="H10" s="35"/>
      <c r="J10" s="17" t="s">
        <v>36</v>
      </c>
      <c r="K10" s="18">
        <v>565</v>
      </c>
      <c r="L10" s="18">
        <v>467</v>
      </c>
      <c r="M10" s="18">
        <f t="shared" si="0"/>
        <v>98</v>
      </c>
      <c r="N10" s="24" t="s">
        <v>37</v>
      </c>
    </row>
    <row r="11" spans="2:14" x14ac:dyDescent="0.2">
      <c r="B11" s="36"/>
      <c r="C11" s="18"/>
      <c r="D11" s="18"/>
      <c r="E11" s="18"/>
      <c r="F11" s="18"/>
      <c r="G11" s="29"/>
      <c r="H11" s="30"/>
      <c r="J11" s="17" t="s">
        <v>38</v>
      </c>
      <c r="K11" s="18">
        <v>75</v>
      </c>
      <c r="L11" s="18">
        <v>95</v>
      </c>
      <c r="M11" s="18">
        <f t="shared" si="0"/>
        <v>-20</v>
      </c>
      <c r="N11" s="24" t="s">
        <v>39</v>
      </c>
    </row>
    <row r="12" spans="2:14" ht="15.75" thickBot="1" x14ac:dyDescent="0.25">
      <c r="B12" s="36" t="s">
        <v>40</v>
      </c>
      <c r="C12" s="18">
        <f>C8/6</f>
        <v>1373</v>
      </c>
      <c r="D12" s="18">
        <f t="shared" ref="D12:E12" si="1">D8/6</f>
        <v>836.66666666666663</v>
      </c>
      <c r="E12" s="18">
        <f t="shared" si="1"/>
        <v>536.33333333333337</v>
      </c>
      <c r="F12" s="18" t="s">
        <v>41</v>
      </c>
      <c r="G12" s="29"/>
      <c r="H12" s="30"/>
      <c r="J12" s="17" t="s">
        <v>42</v>
      </c>
      <c r="K12" s="18">
        <v>1705</v>
      </c>
      <c r="L12" s="18">
        <v>1313</v>
      </c>
      <c r="M12" s="18">
        <f t="shared" si="0"/>
        <v>392</v>
      </c>
      <c r="N12" s="24" t="s">
        <v>43</v>
      </c>
    </row>
    <row r="13" spans="2:14" ht="18.75" thickBot="1" x14ac:dyDescent="0.25">
      <c r="B13" s="37" t="s">
        <v>44</v>
      </c>
      <c r="C13" s="38"/>
      <c r="D13" s="38">
        <f>D10-L16</f>
        <v>1296</v>
      </c>
      <c r="E13" s="39"/>
      <c r="F13" s="40">
        <f>D13+E8-M16-D9</f>
        <v>1179</v>
      </c>
      <c r="G13" s="41"/>
      <c r="H13" s="42" t="s">
        <v>45</v>
      </c>
      <c r="J13" s="17" t="s">
        <v>46</v>
      </c>
      <c r="K13" s="18">
        <v>13</v>
      </c>
      <c r="L13" s="18">
        <v>13</v>
      </c>
      <c r="M13" s="18">
        <f t="shared" si="0"/>
        <v>0</v>
      </c>
      <c r="N13" s="24"/>
    </row>
    <row r="14" spans="2:14" x14ac:dyDescent="0.2">
      <c r="B14" s="6" t="s">
        <v>47</v>
      </c>
      <c r="F14" s="6">
        <f>C8-K16</f>
        <v>1179</v>
      </c>
      <c r="J14" s="17" t="s">
        <v>48</v>
      </c>
      <c r="K14" s="18">
        <v>282</v>
      </c>
      <c r="L14" s="18">
        <v>282</v>
      </c>
      <c r="M14" s="18">
        <f t="shared" si="0"/>
        <v>0</v>
      </c>
      <c r="N14" s="24"/>
    </row>
    <row r="15" spans="2:14" ht="15.75" thickBot="1" x14ac:dyDescent="0.25">
      <c r="B15" s="43"/>
      <c r="J15" s="17" t="s">
        <v>49</v>
      </c>
      <c r="K15" s="18">
        <v>11</v>
      </c>
      <c r="L15" s="18">
        <v>11</v>
      </c>
      <c r="M15" s="18">
        <f t="shared" si="0"/>
        <v>0</v>
      </c>
      <c r="N15" s="24"/>
    </row>
    <row r="16" spans="2:14" ht="18.75" thickBot="1" x14ac:dyDescent="0.25">
      <c r="B16" s="6" t="s">
        <v>50</v>
      </c>
      <c r="J16" s="44" t="s">
        <v>30</v>
      </c>
      <c r="K16" s="45">
        <f>SUM(K4:K15)</f>
        <v>7059</v>
      </c>
      <c r="L16" s="45">
        <f>SUM(L4:L15)</f>
        <v>3734</v>
      </c>
      <c r="M16" s="45">
        <f>SUM(M4:M15)</f>
        <v>3325</v>
      </c>
      <c r="N16" s="46" t="s">
        <v>45</v>
      </c>
    </row>
    <row r="17" spans="2:14" ht="15.75" thickBot="1" x14ac:dyDescent="0.25">
      <c r="B17" s="6" t="s">
        <v>51</v>
      </c>
      <c r="J17" s="6"/>
      <c r="N17" s="6"/>
    </row>
    <row r="18" spans="2:14" x14ac:dyDescent="0.2">
      <c r="B18" s="6" t="s">
        <v>52</v>
      </c>
      <c r="J18" s="47" t="s">
        <v>53</v>
      </c>
      <c r="K18" s="48"/>
      <c r="L18" s="48"/>
      <c r="M18" s="48"/>
      <c r="N18" s="49"/>
    </row>
    <row r="19" spans="2:14" ht="18" x14ac:dyDescent="0.2">
      <c r="J19" s="36"/>
      <c r="K19" s="14" t="s">
        <v>54</v>
      </c>
      <c r="L19" s="14" t="s">
        <v>15</v>
      </c>
      <c r="M19" s="14" t="s">
        <v>16</v>
      </c>
      <c r="N19" s="16" t="s">
        <v>12</v>
      </c>
    </row>
    <row r="20" spans="2:14" ht="15" customHeight="1" x14ac:dyDescent="0.2">
      <c r="B20" s="50" t="s">
        <v>55</v>
      </c>
      <c r="C20" s="50"/>
      <c r="D20" s="50"/>
      <c r="E20" s="50"/>
      <c r="F20" s="50"/>
      <c r="G20" s="50"/>
      <c r="H20" s="50"/>
      <c r="J20" s="17" t="s">
        <v>56</v>
      </c>
      <c r="K20" s="29">
        <v>378</v>
      </c>
      <c r="L20" s="29">
        <v>0</v>
      </c>
      <c r="M20" s="29">
        <f>K20-L20</f>
        <v>378</v>
      </c>
      <c r="N20" s="24" t="s">
        <v>57</v>
      </c>
    </row>
    <row r="21" spans="2:14" ht="16.5" customHeight="1" x14ac:dyDescent="0.2">
      <c r="B21" s="50"/>
      <c r="C21" s="50"/>
      <c r="D21" s="50"/>
      <c r="E21" s="50"/>
      <c r="F21" s="50"/>
      <c r="G21" s="50"/>
      <c r="H21" s="50"/>
      <c r="J21" s="17" t="s">
        <v>58</v>
      </c>
      <c r="K21" s="29">
        <v>50</v>
      </c>
      <c r="L21" s="29">
        <v>0</v>
      </c>
      <c r="M21" s="29">
        <f>K21-L21</f>
        <v>50</v>
      </c>
      <c r="N21" s="24" t="s">
        <v>57</v>
      </c>
    </row>
    <row r="22" spans="2:14" ht="15" customHeight="1" x14ac:dyDescent="0.2">
      <c r="B22" s="50"/>
      <c r="C22" s="50"/>
      <c r="D22" s="50"/>
      <c r="E22" s="50"/>
      <c r="F22" s="50"/>
      <c r="G22" s="50"/>
      <c r="H22" s="50"/>
      <c r="J22" s="17" t="s">
        <v>59</v>
      </c>
      <c r="K22" s="29">
        <f>20+35+5+10</f>
        <v>70</v>
      </c>
      <c r="L22" s="29">
        <f>15+35</f>
        <v>50</v>
      </c>
      <c r="M22" s="29">
        <f>K22-L22</f>
        <v>20</v>
      </c>
      <c r="N22" s="24" t="s">
        <v>60</v>
      </c>
    </row>
    <row r="23" spans="2:14" ht="15" customHeight="1" x14ac:dyDescent="0.2">
      <c r="B23" s="50"/>
      <c r="C23" s="50"/>
      <c r="D23" s="50"/>
      <c r="E23" s="50"/>
      <c r="F23" s="50"/>
      <c r="G23" s="50"/>
      <c r="H23" s="50"/>
      <c r="J23" s="17" t="s">
        <v>61</v>
      </c>
      <c r="K23" s="29">
        <v>70</v>
      </c>
      <c r="L23" s="29">
        <v>0</v>
      </c>
      <c r="M23" s="29">
        <f>K23-L23</f>
        <v>70</v>
      </c>
      <c r="N23" s="24" t="s">
        <v>62</v>
      </c>
    </row>
    <row r="24" spans="2:14" ht="15.75" customHeight="1" thickBot="1" x14ac:dyDescent="0.25">
      <c r="B24" s="50"/>
      <c r="C24" s="50"/>
      <c r="D24" s="50"/>
      <c r="E24" s="50"/>
      <c r="F24" s="50"/>
      <c r="G24" s="50"/>
      <c r="H24" s="50"/>
      <c r="J24" s="17" t="s">
        <v>63</v>
      </c>
      <c r="K24" s="29">
        <v>180</v>
      </c>
      <c r="L24" s="29">
        <v>0</v>
      </c>
      <c r="M24" s="29">
        <f>K24-L24</f>
        <v>180</v>
      </c>
      <c r="N24" s="24" t="s">
        <v>62</v>
      </c>
    </row>
    <row r="25" spans="2:14" ht="16.5" customHeight="1" thickBot="1" x14ac:dyDescent="0.25">
      <c r="B25" s="50"/>
      <c r="C25" s="50"/>
      <c r="D25" s="50"/>
      <c r="E25" s="50"/>
      <c r="F25" s="50"/>
      <c r="G25" s="50"/>
      <c r="H25" s="50"/>
      <c r="J25" s="51" t="s">
        <v>30</v>
      </c>
      <c r="K25" s="52">
        <f>SUM(K20:K24)</f>
        <v>748</v>
      </c>
      <c r="L25" s="52">
        <f>SUM(L20:L24)</f>
        <v>50</v>
      </c>
      <c r="M25" s="52">
        <f>SUM(M20:M24)</f>
        <v>698</v>
      </c>
      <c r="N25" s="53" t="s">
        <v>45</v>
      </c>
    </row>
    <row r="26" spans="2:14" ht="15" customHeight="1" x14ac:dyDescent="0.2">
      <c r="B26" s="50"/>
      <c r="C26" s="50"/>
      <c r="D26" s="50"/>
      <c r="E26" s="50"/>
      <c r="F26" s="50"/>
      <c r="G26" s="50"/>
      <c r="H26" s="50"/>
    </row>
    <row r="27" spans="2:14" ht="15" customHeight="1" x14ac:dyDescent="0.2">
      <c r="B27" s="50"/>
      <c r="C27" s="50"/>
      <c r="D27" s="50"/>
      <c r="E27" s="50"/>
      <c r="F27" s="50"/>
      <c r="G27" s="50"/>
      <c r="H27" s="50"/>
      <c r="J27" s="54" t="s">
        <v>64</v>
      </c>
      <c r="K27" s="54"/>
      <c r="L27" s="54"/>
      <c r="M27" s="54"/>
      <c r="N27" s="54"/>
    </row>
    <row r="28" spans="2:14" x14ac:dyDescent="0.2">
      <c r="J28" s="54"/>
      <c r="K28" s="54"/>
      <c r="L28" s="54"/>
      <c r="M28" s="54"/>
      <c r="N28" s="54"/>
    </row>
    <row r="29" spans="2:14" x14ac:dyDescent="0.2">
      <c r="B29" s="55" t="s">
        <v>65</v>
      </c>
      <c r="C29" s="55"/>
      <c r="D29" s="55"/>
      <c r="E29" s="55"/>
      <c r="F29" s="55"/>
      <c r="G29" s="55"/>
      <c r="H29" s="55"/>
      <c r="J29" s="54"/>
      <c r="K29" s="54"/>
      <c r="L29" s="54"/>
      <c r="M29" s="54"/>
      <c r="N29" s="54"/>
    </row>
    <row r="30" spans="2:14" x14ac:dyDescent="0.2">
      <c r="B30" s="55"/>
      <c r="C30" s="55"/>
      <c r="D30" s="55"/>
      <c r="E30" s="55"/>
      <c r="F30" s="55"/>
      <c r="G30" s="55"/>
      <c r="H30" s="55"/>
    </row>
    <row r="31" spans="2:14" x14ac:dyDescent="0.2">
      <c r="B31" s="55"/>
      <c r="C31" s="55"/>
      <c r="D31" s="55"/>
      <c r="E31" s="55"/>
      <c r="F31" s="55"/>
      <c r="G31" s="55"/>
      <c r="H31" s="55"/>
    </row>
  </sheetData>
  <mergeCells count="10">
    <mergeCell ref="J18:N18"/>
    <mergeCell ref="B20:H27"/>
    <mergeCell ref="J27:N29"/>
    <mergeCell ref="B29:H31"/>
    <mergeCell ref="B1:D1"/>
    <mergeCell ref="G1:H1"/>
    <mergeCell ref="M1:N1"/>
    <mergeCell ref="B2:H2"/>
    <mergeCell ref="J2:N2"/>
    <mergeCell ref="H4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 июль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</dc:creator>
  <cp:lastModifiedBy>СА</cp:lastModifiedBy>
  <dcterms:created xsi:type="dcterms:W3CDTF">2018-08-23T14:11:23Z</dcterms:created>
  <dcterms:modified xsi:type="dcterms:W3CDTF">2018-08-23T14:12:06Z</dcterms:modified>
</cp:coreProperties>
</file>